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45" yWindow="30" windowWidth="19155" windowHeight="11760"/>
  </bookViews>
  <sheets>
    <sheet name="Phương án thuê TMDV" sheetId="7" r:id="rId1"/>
    <sheet name="TỔNG HỢP THUÊ ĐẤT, NHÀ" sheetId="5" state="hidden" r:id="rId2"/>
  </sheets>
  <externalReferences>
    <externalReference r:id="rId3"/>
    <externalReference r:id="rId4"/>
  </externalReferences>
  <definedNames>
    <definedName name="Data_Year">'[1]Dữ liệu năm'!$A$2:$A$128</definedName>
    <definedName name="_xlnm.Print_Area" localSheetId="0">'Phương án thuê TMDV'!$A$1:$N$24</definedName>
    <definedName name="_xlnm.Print_Area" localSheetId="1">'TỔNG HỢP THUÊ ĐẤT, NHÀ'!$A$1:$N$31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7" l="1"/>
  <c r="K9" i="7"/>
  <c r="G9" i="7" l="1"/>
  <c r="M24" i="5" l="1"/>
  <c r="L24" i="5" l="1"/>
  <c r="K24" i="5" s="1"/>
  <c r="I21" i="7"/>
  <c r="I20" i="7"/>
  <c r="I19" i="7"/>
  <c r="I18" i="7"/>
  <c r="I17" i="7"/>
  <c r="I16" i="7"/>
  <c r="I15" i="7"/>
  <c r="I14" i="7"/>
  <c r="I13" i="7"/>
  <c r="I12" i="7"/>
  <c r="I11" i="7"/>
  <c r="I10" i="7"/>
  <c r="J9" i="7"/>
  <c r="I9" i="7" l="1"/>
  <c r="M9" i="7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 l="1"/>
  <c r="G9" i="5" l="1"/>
  <c r="I11" i="5" l="1"/>
  <c r="M11" i="5" s="1"/>
  <c r="K11" i="5" s="1"/>
  <c r="I12" i="5"/>
  <c r="M12" i="5" s="1"/>
  <c r="K12" i="5" s="1"/>
  <c r="I13" i="5"/>
  <c r="M13" i="5" s="1"/>
  <c r="K13" i="5" s="1"/>
  <c r="I14" i="5"/>
  <c r="M14" i="5" s="1"/>
  <c r="K14" i="5" s="1"/>
  <c r="I15" i="5"/>
  <c r="M15" i="5" s="1"/>
  <c r="K15" i="5" s="1"/>
  <c r="I16" i="5"/>
  <c r="M16" i="5" s="1"/>
  <c r="K16" i="5" s="1"/>
  <c r="I17" i="5"/>
  <c r="M17" i="5" s="1"/>
  <c r="K17" i="5" s="1"/>
  <c r="I18" i="5"/>
  <c r="M18" i="5" s="1"/>
  <c r="K18" i="5" s="1"/>
  <c r="I19" i="5"/>
  <c r="M19" i="5" s="1"/>
  <c r="K19" i="5" s="1"/>
  <c r="I22" i="5"/>
  <c r="M22" i="5" s="1"/>
  <c r="K22" i="5" s="1"/>
  <c r="I23" i="5"/>
  <c r="M23" i="5" s="1"/>
  <c r="K23" i="5" s="1"/>
  <c r="I20" i="5"/>
  <c r="M20" i="5" s="1"/>
  <c r="K20" i="5" s="1"/>
  <c r="I21" i="5"/>
  <c r="M21" i="5" s="1"/>
  <c r="K21" i="5" s="1"/>
  <c r="I10" i="5"/>
  <c r="M10" i="5" s="1"/>
  <c r="L9" i="7" l="1"/>
  <c r="O9" i="7" s="1"/>
  <c r="K10" i="5"/>
  <c r="M9" i="5"/>
  <c r="H9" i="5"/>
  <c r="I9" i="5"/>
  <c r="J9" i="5" l="1"/>
  <c r="K9" i="5" l="1"/>
</calcChain>
</file>

<file path=xl/sharedStrings.xml><?xml version="1.0" encoding="utf-8"?>
<sst xmlns="http://schemas.openxmlformats.org/spreadsheetml/2006/main" count="108" uniqueCount="64">
  <si>
    <t>Ghi chú</t>
  </si>
  <si>
    <t>Năm đưa vào sử dụng</t>
  </si>
  <si>
    <t>STT</t>
  </si>
  <si>
    <t>Địa chỉ nhà, đất</t>
  </si>
  <si>
    <t>Số thứ tự thửa đất, tờ bản đồ</t>
  </si>
  <si>
    <t>Năm xây dựng</t>
  </si>
  <si>
    <t>Đất</t>
  </si>
  <si>
    <t>Sàn xây dựng nhà</t>
  </si>
  <si>
    <t>Sàn sử dụng nhà</t>
  </si>
  <si>
    <t>Tổng cộng</t>
  </si>
  <si>
    <t>Sở Thông tin và Truyền thông (cũ)</t>
  </si>
  <si>
    <t xml:space="preserve">TRUNG TÂM DỊCH VỤ TỔNG HỢP </t>
  </si>
  <si>
    <t>Tiền thuê tài sản trên đất</t>
  </si>
  <si>
    <t>Giá đất TMDV theo Bảng giá NQ 176 (đồng/m2)</t>
  </si>
  <si>
    <r>
      <t>Diện tích (m</t>
    </r>
    <r>
      <rPr>
        <b/>
        <vertAlign val="superscript"/>
        <sz val="12"/>
        <color rgb="FF000000"/>
        <rFont val="Times New Roman"/>
        <family val="1"/>
      </rPr>
      <t>2</t>
    </r>
    <r>
      <rPr>
        <b/>
        <sz val="12"/>
        <color rgb="FF000000"/>
        <rFont val="Times New Roman"/>
        <family val="1"/>
      </rPr>
      <t>)</t>
    </r>
  </si>
  <si>
    <t>Dự kiến giá cho thuê/năm</t>
  </si>
  <si>
    <t>BẢNG TÍNH DỰ KIẾN GIÁ TRỊ TIỀN THUÊ ĐẤT VÀ TÀI SẢN TRÊN ĐẤT TRÊN ĐỊA BÀN XÃ</t>
  </si>
  <si>
    <t>XÃ ĐỨC THỌ</t>
  </si>
  <si>
    <t>UBND xã Hòa Lạc (điểm Đức Lạc cũ), thôn Thượng Tiến, xã Hòa Lạc</t>
  </si>
  <si>
    <t>Trung tâm Y tế huyện Đức Thọ (điểm Trung tâm Dân số KHHGĐ cũ), tổ dân phố 5, thị trấn Đức Thọ</t>
  </si>
  <si>
    <t xml:space="preserve">Nhà khách Sông La Thôn 8 xã Đức Thọ </t>
  </si>
  <si>
    <t>Phòng Giáo dục Đào tạo huyện Đức Thọ, ngõ 139, đường Yên Trung, tổ dân phố 7, thị trấn Đức Thọ</t>
  </si>
  <si>
    <t>UBND xã Tân Dân (điểm Đức Long cũ), thôn Lộc Phúc, xã Tân Dân</t>
  </si>
  <si>
    <t>Trường Tiểu học Tùng Ảnh, thôn Dương Tượng, xã Tùng Ảnh</t>
  </si>
  <si>
    <t>Đất thu y xã Đức Thọ thôn 5 xã Đức Thọ</t>
  </si>
  <si>
    <t xml:space="preserve">Trạm truyền giống thôn Cầu đôi xã Đức Thọ </t>
  </si>
  <si>
    <t>KBNN Đức Thọ (cũ) thôn 4 xã Đức Thọ</t>
  </si>
  <si>
    <t xml:space="preserve">Chi cục thuế huyện Đức Thọ (cũ), thôn 5 xã Đức Thọ </t>
  </si>
  <si>
    <t>Kho dự trữ, chi cục dục dữ trữ Nhà nước Hồng Đức 126</t>
  </si>
  <si>
    <t>Kho dự trữ, chi cục dục dữ trữ Nhà nước Hồng Đức Thữa 137</t>
  </si>
  <si>
    <t xml:space="preserve">Viên kiểm sát khu vực 3 cơ sở 5 thôn 7 xã Đức Thọ </t>
  </si>
  <si>
    <t xml:space="preserve">Chi cục thị hành án thôn 7 xã Đức Thọ </t>
  </si>
  <si>
    <t>597,68</t>
  </si>
  <si>
    <t>222</t>
  </si>
  <si>
    <t>Thửa đất số 34, tờ bản đồ số 223</t>
  </si>
  <si>
    <t>Thửa đất số 394, tờ bản đồ số 11</t>
  </si>
  <si>
    <t>Thửa đất số 312, tờ bản đồ số 21</t>
  </si>
  <si>
    <t>Thửa đất số 188, tờ bản đồ số 86</t>
  </si>
  <si>
    <t>Thửa đất số 36, tờ bản đồ số 15</t>
  </si>
  <si>
    <t>Thửa đất số 50, tờ bản đồ số 153</t>
  </si>
  <si>
    <t>Thửa đất số 147, tờ bản đồ số 67</t>
  </si>
  <si>
    <t>Thửa đất số 409, tờ bản đồ số 11</t>
  </si>
  <si>
    <t>Thửa đất số 424, tờ bản đồ số 11</t>
  </si>
  <si>
    <t>Thửa đất số 407, tờ bản đồ số 11</t>
  </si>
  <si>
    <t>Thửa đất số 390, tờ bản đồ số 11</t>
  </si>
  <si>
    <t>Thửa đất số 242, tờ bản đồ số 11</t>
  </si>
  <si>
    <t>Thửa đất số 407, 437 tờ bản đồ số 6</t>
  </si>
  <si>
    <t>Tiền thuê đất (0,75% giá NQ 176)</t>
  </si>
  <si>
    <t>Huyện ủy Đức Thọ, số 72, đường Hoài Nhơn, tổ dân phố 5, thị trấn Đức Thọ</t>
  </si>
  <si>
    <t>Trạm y tế xã Đức Lạc, thôn Thượng Tiến, xã Hòa Lạc</t>
  </si>
  <si>
    <t>Dự kiến giá cho thuê tài sản TMDV (tính 40% giá cho thuê tài sản nhà ở trên cơ sở giá đất TMDV bằng 40% giá đất ở)</t>
  </si>
  <si>
    <t>Khu vực Thị trấn cũ: 60.000đ/m2 x diện tích sàn</t>
  </si>
  <si>
    <t>Khu vực Tùng ảnh cũ: 40.000đ/m2 x diện tích sàn</t>
  </si>
  <si>
    <t>Khu vực Hòa lạc, Tân dân: 20.000đ/m2 x diện tích sàn</t>
  </si>
  <si>
    <t>Thửa đất số 28, tờ bản đồ số 223</t>
  </si>
  <si>
    <t xml:space="preserve">Chi cục thi hành án thôn 7 xã Đức Thọ </t>
  </si>
  <si>
    <t>Thửa đất số 378, tờ bản đồ số 11</t>
  </si>
  <si>
    <t>Tiền thuê tài sản trên đất/năm</t>
  </si>
  <si>
    <t xml:space="preserve">Ghi chú </t>
  </si>
  <si>
    <t>PHỤ LỤC</t>
  </si>
  <si>
    <t>9.763.6</t>
  </si>
  <si>
    <t xml:space="preserve">ỦY BAN NHÂN DÂN </t>
  </si>
  <si>
    <r>
      <t>Diện tích (m</t>
    </r>
    <r>
      <rPr>
        <b/>
        <vertAlign val="super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>)</t>
    </r>
  </si>
  <si>
    <r>
      <t xml:space="preserve">KẾ HOẠCH QUẢN LÝ, KHAI THÁC NHÀ, ĐẤT CHO THUÊ THEO NGHỊ ĐỊNH 108/2024/NĐ-CP TRÊM ĐỊA BÀN XÃ ĐỨC THỌ NĂM 2026
</t>
    </r>
    <r>
      <rPr>
        <i/>
        <sz val="14"/>
        <color theme="1"/>
        <rFont val="Times New Roman"/>
        <family val="1"/>
      </rPr>
      <t>(Kèm theo Quyết định số:       /QĐ-UBND, ngày     /5/2026 của UBND xã Đức Thọ)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</si>
</sst>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_-;\-* #,##0_-;_-* &quot;-&quot;??_-;_-@_-"/>
    <numFmt numFmtId="166" formatCode="#,##0.0"/>
    <numFmt numFmtId="167" formatCode="_-* #,##0.0\ _₫_-;\-* #,##0.0\ _₫_-;_-* &quot;-&quot;??\ _₫_-;_-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name val="Times New Roman"/>
      <family val="1"/>
    </font>
    <font>
      <sz val="11"/>
      <color rgb="FF000000"/>
      <name val="Calibri"/>
      <family val="2"/>
    </font>
    <font>
      <b/>
      <sz val="12"/>
      <color rgb="FF000000"/>
      <name val="Times New Roman"/>
      <family val="1"/>
    </font>
    <font>
      <b/>
      <vertAlign val="superscript"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3"/>
      <name val="Times New Roman"/>
      <family val="1"/>
    </font>
    <font>
      <sz val="13"/>
      <color theme="1"/>
      <name val="Times New Roman"/>
      <family val="1"/>
    </font>
    <font>
      <sz val="11"/>
      <color rgb="FFFF0000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i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7" fillId="0" borderId="0"/>
  </cellStyleXfs>
  <cellXfs count="78">
    <xf numFmtId="0" fontId="0" fillId="0" borderId="0" xfId="0"/>
    <xf numFmtId="0" fontId="1" fillId="0" borderId="0" xfId="2"/>
    <xf numFmtId="0" fontId="1" fillId="0" borderId="0" xfId="2" applyAlignment="1">
      <alignment horizontal="center" vertical="center"/>
    </xf>
    <xf numFmtId="0" fontId="1" fillId="0" borderId="0" xfId="2" applyAlignment="1">
      <alignment wrapText="1"/>
    </xf>
    <xf numFmtId="0" fontId="5" fillId="0" borderId="0" xfId="2" applyFont="1"/>
    <xf numFmtId="0" fontId="5" fillId="0" borderId="0" xfId="2" applyFont="1" applyAlignment="1">
      <alignment horizontal="center" wrapText="1"/>
    </xf>
    <xf numFmtId="0" fontId="8" fillId="2" borderId="1" xfId="2" applyFont="1" applyFill="1" applyBorder="1" applyAlignment="1">
      <alignment horizontal="center" vertical="center" wrapText="1"/>
    </xf>
    <xf numFmtId="165" fontId="8" fillId="2" borderId="1" xfId="3" applyNumberFormat="1" applyFont="1" applyFill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left" vertical="center" wrapText="1"/>
    </xf>
    <xf numFmtId="167" fontId="6" fillId="0" borderId="1" xfId="4" applyNumberFormat="1" applyFont="1" applyBorder="1" applyAlignment="1">
      <alignment horizontal="center" vertical="center" wrapText="1"/>
    </xf>
    <xf numFmtId="3" fontId="10" fillId="0" borderId="1" xfId="2" applyNumberFormat="1" applyFont="1" applyBorder="1" applyAlignment="1">
      <alignment horizontal="right" vertical="center"/>
    </xf>
    <xf numFmtId="165" fontId="10" fillId="0" borderId="1" xfId="3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0" fillId="3" borderId="6" xfId="2" applyFont="1" applyFill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 wrapText="1"/>
    </xf>
    <xf numFmtId="166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right" vertical="center" wrapText="1"/>
    </xf>
    <xf numFmtId="3" fontId="11" fillId="0" borderId="1" xfId="1" applyNumberFormat="1" applyFont="1" applyFill="1" applyBorder="1" applyAlignment="1">
      <alignment horizontal="right" vertical="center" wrapText="1"/>
    </xf>
    <xf numFmtId="3" fontId="11" fillId="0" borderId="1" xfId="0" applyNumberFormat="1" applyFont="1" applyBorder="1" applyAlignment="1">
      <alignment horizontal="right" vertical="center" wrapText="1" shrinkToFit="1"/>
    </xf>
    <xf numFmtId="3" fontId="12" fillId="2" borderId="1" xfId="0" applyNumberFormat="1" applyFont="1" applyFill="1" applyBorder="1" applyAlignment="1">
      <alignment horizontal="right" vertical="center" wrapText="1"/>
    </xf>
    <xf numFmtId="4" fontId="13" fillId="0" borderId="1" xfId="1" applyNumberFormat="1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horizontal="center" vertical="center" wrapText="1"/>
    </xf>
    <xf numFmtId="165" fontId="1" fillId="0" borderId="0" xfId="1" applyNumberFormat="1" applyFont="1" applyAlignment="1">
      <alignment horizontal="center" vertical="center"/>
    </xf>
    <xf numFmtId="166" fontId="11" fillId="0" borderId="1" xfId="0" applyNumberFormat="1" applyFont="1" applyBorder="1" applyAlignment="1">
      <alignment horizontal="right" vertical="center" wrapText="1"/>
    </xf>
    <xf numFmtId="0" fontId="1" fillId="0" borderId="1" xfId="2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/>
    </xf>
    <xf numFmtId="0" fontId="5" fillId="0" borderId="0" xfId="2" applyFont="1" applyAlignment="1">
      <alignment horizontal="left"/>
    </xf>
    <xf numFmtId="0" fontId="16" fillId="0" borderId="0" xfId="2" applyFont="1" applyAlignment="1"/>
    <xf numFmtId="4" fontId="15" fillId="0" borderId="1" xfId="1" applyNumberFormat="1" applyFont="1" applyFill="1" applyBorder="1" applyAlignment="1">
      <alignment horizontal="right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7" fillId="0" borderId="0" xfId="2" applyFont="1" applyAlignment="1">
      <alignment horizont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2" applyFont="1" applyAlignment="1">
      <alignment horizontal="center" wrapText="1"/>
    </xf>
    <xf numFmtId="0" fontId="18" fillId="2" borderId="1" xfId="2" applyFont="1" applyFill="1" applyBorder="1" applyAlignment="1">
      <alignment horizontal="center" vertical="center" wrapText="1"/>
    </xf>
    <xf numFmtId="0" fontId="18" fillId="2" borderId="1" xfId="2" applyFont="1" applyFill="1" applyBorder="1" applyAlignment="1">
      <alignment horizontal="center" vertical="center" wrapText="1"/>
    </xf>
    <xf numFmtId="0" fontId="18" fillId="2" borderId="4" xfId="2" applyFont="1" applyFill="1" applyBorder="1" applyAlignment="1">
      <alignment horizontal="center" vertical="center" wrapText="1"/>
    </xf>
    <xf numFmtId="0" fontId="18" fillId="2" borderId="5" xfId="2" applyFont="1" applyFill="1" applyBorder="1" applyAlignment="1">
      <alignment horizontal="center" vertical="center" wrapText="1"/>
    </xf>
    <xf numFmtId="0" fontId="18" fillId="2" borderId="6" xfId="2" applyFont="1" applyFill="1" applyBorder="1" applyAlignment="1">
      <alignment horizontal="center" vertical="center" wrapText="1"/>
    </xf>
    <xf numFmtId="0" fontId="15" fillId="0" borderId="0" xfId="2" applyFont="1"/>
    <xf numFmtId="165" fontId="18" fillId="2" borderId="1" xfId="3" applyNumberFormat="1" applyFont="1" applyFill="1" applyBorder="1" applyAlignment="1">
      <alignment horizontal="center" vertical="center" wrapText="1"/>
    </xf>
    <xf numFmtId="165" fontId="15" fillId="0" borderId="0" xfId="2" applyNumberFormat="1" applyFont="1"/>
    <xf numFmtId="0" fontId="1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3" fontId="15" fillId="0" borderId="1" xfId="1" applyNumberFormat="1" applyFont="1" applyFill="1" applyBorder="1" applyAlignment="1">
      <alignment horizontal="right" vertical="center" wrapText="1"/>
    </xf>
    <xf numFmtId="0" fontId="15" fillId="0" borderId="0" xfId="2" applyFont="1" applyAlignment="1">
      <alignment horizontal="center" vertical="center"/>
    </xf>
    <xf numFmtId="3" fontId="12" fillId="0" borderId="1" xfId="1" applyNumberFormat="1" applyFont="1" applyFill="1" applyBorder="1" applyAlignment="1">
      <alignment horizontal="right" vertical="center" wrapText="1"/>
    </xf>
    <xf numFmtId="49" fontId="12" fillId="2" borderId="1" xfId="0" applyNumberFormat="1" applyFont="1" applyFill="1" applyBorder="1" applyAlignment="1">
      <alignment horizontal="left" vertical="center" wrapText="1"/>
    </xf>
    <xf numFmtId="0" fontId="15" fillId="0" borderId="1" xfId="2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right" vertical="center" wrapText="1"/>
    </xf>
    <xf numFmtId="0" fontId="1" fillId="0" borderId="0" xfId="2" applyFill="1"/>
    <xf numFmtId="0" fontId="18" fillId="0" borderId="1" xfId="2" applyFont="1" applyFill="1" applyBorder="1" applyAlignment="1">
      <alignment horizontal="center" vertical="center" wrapText="1"/>
    </xf>
    <xf numFmtId="0" fontId="18" fillId="0" borderId="2" xfId="2" applyFont="1" applyFill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center" vertical="center" wrapText="1"/>
    </xf>
    <xf numFmtId="0" fontId="18" fillId="0" borderId="3" xfId="2" applyFont="1" applyFill="1" applyBorder="1" applyAlignment="1">
      <alignment horizontal="center" vertical="center" wrapText="1"/>
    </xf>
    <xf numFmtId="165" fontId="18" fillId="0" borderId="1" xfId="3" applyNumberFormat="1" applyFont="1" applyFill="1" applyBorder="1" applyAlignment="1">
      <alignment horizontal="center" vertical="center" wrapText="1"/>
    </xf>
    <xf numFmtId="0" fontId="10" fillId="0" borderId="6" xfId="2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 wrapText="1"/>
    </xf>
    <xf numFmtId="166" fontId="12" fillId="0" borderId="1" xfId="0" applyNumberFormat="1" applyFont="1" applyFill="1" applyBorder="1" applyAlignment="1">
      <alignment horizontal="right" vertical="center" wrapText="1"/>
    </xf>
    <xf numFmtId="167" fontId="10" fillId="0" borderId="1" xfId="4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right" vertical="center"/>
    </xf>
    <xf numFmtId="3" fontId="12" fillId="0" borderId="1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right" vertical="center" wrapText="1" shrinkToFit="1"/>
    </xf>
    <xf numFmtId="165" fontId="15" fillId="0" borderId="0" xfId="1" applyNumberFormat="1" applyFont="1" applyFill="1" applyAlignment="1">
      <alignment horizontal="center" vertical="center"/>
    </xf>
  </cellXfs>
  <cellStyles count="5">
    <cellStyle name="Comma" xfId="1" builtinId="3"/>
    <cellStyle name="Comma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1252370</xdr:colOff>
      <xdr:row>3</xdr:row>
      <xdr:rowOff>0</xdr:rowOff>
    </xdr:from>
    <xdr:to>
      <xdr:col>3</xdr:col>
      <xdr:colOff>165399</xdr:colOff>
      <xdr:row>3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>
          <a:off x="1614320" y="571500"/>
          <a:ext cx="79897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1252370</xdr:colOff>
      <xdr:row>3</xdr:row>
      <xdr:rowOff>0</xdr:rowOff>
    </xdr:from>
    <xdr:to>
      <xdr:col>3</xdr:col>
      <xdr:colOff>165399</xdr:colOff>
      <xdr:row>3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>
          <a:off x="1625750" y="525780"/>
          <a:ext cx="8561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%20Phong%20TC/kiem%20ke%20tai%20san/K&#7871;t%20qu&#7843;%20t&#7893;ng%20ki&#7875;m%20k&#234;_Ng&#224;y%2031.12.2024_BPSD%20T&#7845;t%20c&#7843;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HANHC~1/AppData/Local/Temp/Zalo%20Temp/TempDownloads/7-5-KE%20HOACH%20TIEN%20THUE%20&#272;&#7844;T,%20NH&#192;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h sách tài sản cố định"/>
      <sheetName val="Hướng dẫn"/>
      <sheetName val="Loại tài sản"/>
      <sheetName val="Dữ liệu năm"/>
    </sheetNames>
    <sheetDataSet>
      <sheetData sheetId="0"/>
      <sheetData sheetId="1"/>
      <sheetData sheetId="2"/>
      <sheetData sheetId="3">
        <row r="2">
          <cell r="A2" t="str">
            <v>N/A</v>
          </cell>
        </row>
        <row r="3">
          <cell r="A3">
            <v>2026</v>
          </cell>
        </row>
        <row r="4">
          <cell r="A4">
            <v>2025</v>
          </cell>
        </row>
        <row r="5">
          <cell r="A5">
            <v>2024</v>
          </cell>
        </row>
        <row r="6">
          <cell r="A6">
            <v>2023</v>
          </cell>
        </row>
        <row r="7">
          <cell r="A7">
            <v>2022</v>
          </cell>
        </row>
        <row r="8">
          <cell r="A8">
            <v>2021</v>
          </cell>
        </row>
        <row r="9">
          <cell r="A9">
            <v>2020</v>
          </cell>
        </row>
        <row r="10">
          <cell r="A10">
            <v>2019</v>
          </cell>
        </row>
        <row r="11">
          <cell r="A11">
            <v>2018</v>
          </cell>
        </row>
        <row r="12">
          <cell r="A12">
            <v>2017</v>
          </cell>
        </row>
        <row r="13">
          <cell r="A13">
            <v>2016</v>
          </cell>
        </row>
        <row r="14">
          <cell r="A14">
            <v>2015</v>
          </cell>
        </row>
        <row r="15">
          <cell r="A15">
            <v>2014</v>
          </cell>
        </row>
        <row r="16">
          <cell r="A16">
            <v>2013</v>
          </cell>
        </row>
        <row r="17">
          <cell r="A17">
            <v>2012</v>
          </cell>
        </row>
        <row r="18">
          <cell r="A18">
            <v>2011</v>
          </cell>
        </row>
        <row r="19">
          <cell r="A19">
            <v>2010</v>
          </cell>
        </row>
        <row r="20">
          <cell r="A20">
            <v>2009</v>
          </cell>
        </row>
        <row r="21">
          <cell r="A21">
            <v>2008</v>
          </cell>
        </row>
        <row r="22">
          <cell r="A22">
            <v>2007</v>
          </cell>
        </row>
        <row r="23">
          <cell r="A23">
            <v>2006</v>
          </cell>
        </row>
        <row r="24">
          <cell r="A24">
            <v>2005</v>
          </cell>
        </row>
        <row r="25">
          <cell r="A25">
            <v>2004</v>
          </cell>
        </row>
        <row r="26">
          <cell r="A26">
            <v>2003</v>
          </cell>
        </row>
        <row r="27">
          <cell r="A27">
            <v>2002</v>
          </cell>
        </row>
        <row r="28">
          <cell r="A28">
            <v>2001</v>
          </cell>
        </row>
        <row r="29">
          <cell r="A29">
            <v>2000</v>
          </cell>
        </row>
        <row r="30">
          <cell r="A30">
            <v>1999</v>
          </cell>
        </row>
        <row r="31">
          <cell r="A31">
            <v>1998</v>
          </cell>
        </row>
        <row r="32">
          <cell r="A32">
            <v>1997</v>
          </cell>
        </row>
        <row r="33">
          <cell r="A33">
            <v>1996</v>
          </cell>
        </row>
        <row r="34">
          <cell r="A34">
            <v>1995</v>
          </cell>
        </row>
        <row r="35">
          <cell r="A35">
            <v>1994</v>
          </cell>
        </row>
        <row r="36">
          <cell r="A36">
            <v>1993</v>
          </cell>
        </row>
        <row r="37">
          <cell r="A37">
            <v>1992</v>
          </cell>
        </row>
        <row r="38">
          <cell r="A38">
            <v>1991</v>
          </cell>
        </row>
        <row r="39">
          <cell r="A39">
            <v>1990</v>
          </cell>
        </row>
        <row r="40">
          <cell r="A40">
            <v>1989</v>
          </cell>
        </row>
        <row r="41">
          <cell r="A41">
            <v>1988</v>
          </cell>
        </row>
        <row r="42">
          <cell r="A42">
            <v>1987</v>
          </cell>
        </row>
        <row r="43">
          <cell r="A43">
            <v>1986</v>
          </cell>
        </row>
        <row r="44">
          <cell r="A44">
            <v>1985</v>
          </cell>
        </row>
        <row r="45">
          <cell r="A45">
            <v>1984</v>
          </cell>
        </row>
        <row r="46">
          <cell r="A46">
            <v>1983</v>
          </cell>
        </row>
        <row r="47">
          <cell r="A47">
            <v>1982</v>
          </cell>
        </row>
        <row r="48">
          <cell r="A48">
            <v>1981</v>
          </cell>
        </row>
        <row r="49">
          <cell r="A49">
            <v>1980</v>
          </cell>
        </row>
        <row r="50">
          <cell r="A50">
            <v>1979</v>
          </cell>
        </row>
        <row r="51">
          <cell r="A51">
            <v>1978</v>
          </cell>
        </row>
        <row r="52">
          <cell r="A52">
            <v>1977</v>
          </cell>
        </row>
        <row r="53">
          <cell r="A53">
            <v>1976</v>
          </cell>
        </row>
        <row r="54">
          <cell r="A54">
            <v>1975</v>
          </cell>
        </row>
        <row r="55">
          <cell r="A55">
            <v>1974</v>
          </cell>
        </row>
        <row r="56">
          <cell r="A56">
            <v>1973</v>
          </cell>
        </row>
        <row r="57">
          <cell r="A57">
            <v>1972</v>
          </cell>
        </row>
        <row r="58">
          <cell r="A58">
            <v>1971</v>
          </cell>
        </row>
        <row r="59">
          <cell r="A59">
            <v>1970</v>
          </cell>
        </row>
        <row r="60">
          <cell r="A60">
            <v>1969</v>
          </cell>
        </row>
        <row r="61">
          <cell r="A61">
            <v>1968</v>
          </cell>
        </row>
        <row r="62">
          <cell r="A62">
            <v>1967</v>
          </cell>
        </row>
        <row r="63">
          <cell r="A63">
            <v>1966</v>
          </cell>
        </row>
        <row r="64">
          <cell r="A64">
            <v>1965</v>
          </cell>
        </row>
        <row r="65">
          <cell r="A65">
            <v>1964</v>
          </cell>
        </row>
        <row r="66">
          <cell r="A66">
            <v>1963</v>
          </cell>
        </row>
        <row r="67">
          <cell r="A67">
            <v>1962</v>
          </cell>
        </row>
        <row r="68">
          <cell r="A68">
            <v>1961</v>
          </cell>
        </row>
        <row r="69">
          <cell r="A69">
            <v>1960</v>
          </cell>
        </row>
        <row r="70">
          <cell r="A70">
            <v>1959</v>
          </cell>
        </row>
        <row r="71">
          <cell r="A71">
            <v>1958</v>
          </cell>
        </row>
        <row r="72">
          <cell r="A72">
            <v>1957</v>
          </cell>
        </row>
        <row r="73">
          <cell r="A73">
            <v>1956</v>
          </cell>
        </row>
        <row r="74">
          <cell r="A74">
            <v>1955</v>
          </cell>
        </row>
        <row r="75">
          <cell r="A75">
            <v>1954</v>
          </cell>
        </row>
        <row r="76">
          <cell r="A76">
            <v>1953</v>
          </cell>
        </row>
        <row r="77">
          <cell r="A77">
            <v>1952</v>
          </cell>
        </row>
        <row r="78">
          <cell r="A78">
            <v>1951</v>
          </cell>
        </row>
        <row r="79">
          <cell r="A79">
            <v>1950</v>
          </cell>
        </row>
        <row r="80">
          <cell r="A80">
            <v>1949</v>
          </cell>
        </row>
        <row r="81">
          <cell r="A81">
            <v>1948</v>
          </cell>
        </row>
        <row r="82">
          <cell r="A82">
            <v>1947</v>
          </cell>
        </row>
        <row r="83">
          <cell r="A83">
            <v>1946</v>
          </cell>
        </row>
        <row r="84">
          <cell r="A84">
            <v>1945</v>
          </cell>
        </row>
        <row r="85">
          <cell r="A85">
            <v>1944</v>
          </cell>
        </row>
        <row r="86">
          <cell r="A86">
            <v>1943</v>
          </cell>
        </row>
        <row r="87">
          <cell r="A87">
            <v>1942</v>
          </cell>
        </row>
        <row r="88">
          <cell r="A88">
            <v>1941</v>
          </cell>
        </row>
        <row r="89">
          <cell r="A89">
            <v>1940</v>
          </cell>
        </row>
        <row r="90">
          <cell r="A90">
            <v>1939</v>
          </cell>
        </row>
        <row r="91">
          <cell r="A91">
            <v>1938</v>
          </cell>
        </row>
        <row r="92">
          <cell r="A92">
            <v>1937</v>
          </cell>
        </row>
        <row r="93">
          <cell r="A93">
            <v>1936</v>
          </cell>
        </row>
        <row r="94">
          <cell r="A94">
            <v>1935</v>
          </cell>
        </row>
        <row r="95">
          <cell r="A95">
            <v>1934</v>
          </cell>
        </row>
        <row r="96">
          <cell r="A96">
            <v>1933</v>
          </cell>
        </row>
        <row r="97">
          <cell r="A97">
            <v>1932</v>
          </cell>
        </row>
        <row r="98">
          <cell r="A98">
            <v>1931</v>
          </cell>
        </row>
        <row r="99">
          <cell r="A99">
            <v>1930</v>
          </cell>
        </row>
        <row r="100">
          <cell r="A100">
            <v>1929</v>
          </cell>
        </row>
        <row r="101">
          <cell r="A101">
            <v>1928</v>
          </cell>
        </row>
        <row r="102">
          <cell r="A102">
            <v>1927</v>
          </cell>
        </row>
        <row r="103">
          <cell r="A103">
            <v>1926</v>
          </cell>
        </row>
        <row r="104">
          <cell r="A104">
            <v>1925</v>
          </cell>
        </row>
        <row r="105">
          <cell r="A105">
            <v>1924</v>
          </cell>
        </row>
        <row r="106">
          <cell r="A106">
            <v>1923</v>
          </cell>
        </row>
        <row r="107">
          <cell r="A107">
            <v>1922</v>
          </cell>
        </row>
        <row r="108">
          <cell r="A108">
            <v>1921</v>
          </cell>
        </row>
        <row r="109">
          <cell r="A109">
            <v>1920</v>
          </cell>
        </row>
        <row r="110">
          <cell r="A110">
            <v>1919</v>
          </cell>
        </row>
        <row r="111">
          <cell r="A111">
            <v>1918</v>
          </cell>
        </row>
        <row r="112">
          <cell r="A112">
            <v>1917</v>
          </cell>
        </row>
        <row r="113">
          <cell r="A113">
            <v>1916</v>
          </cell>
        </row>
        <row r="114">
          <cell r="A114">
            <v>1915</v>
          </cell>
        </row>
        <row r="115">
          <cell r="A115">
            <v>1914</v>
          </cell>
        </row>
        <row r="116">
          <cell r="A116">
            <v>1913</v>
          </cell>
        </row>
        <row r="117">
          <cell r="A117">
            <v>1912</v>
          </cell>
        </row>
        <row r="118">
          <cell r="A118">
            <v>1911</v>
          </cell>
        </row>
        <row r="119">
          <cell r="A119">
            <v>1910</v>
          </cell>
        </row>
        <row r="120">
          <cell r="A120">
            <v>1909</v>
          </cell>
        </row>
        <row r="121">
          <cell r="A121">
            <v>1908</v>
          </cell>
        </row>
        <row r="122">
          <cell r="A122">
            <v>1907</v>
          </cell>
        </row>
        <row r="123">
          <cell r="A123">
            <v>1906</v>
          </cell>
        </row>
        <row r="124">
          <cell r="A124">
            <v>1905</v>
          </cell>
        </row>
        <row r="125">
          <cell r="A125">
            <v>1904</v>
          </cell>
        </row>
        <row r="126">
          <cell r="A126">
            <v>1903</v>
          </cell>
        </row>
        <row r="127">
          <cell r="A127">
            <v>1902</v>
          </cell>
        </row>
        <row r="128">
          <cell r="A128">
            <v>1901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ụ lục 02 Tiền Đất"/>
      <sheetName val="Dôi dư"/>
    </sheetNames>
    <sheetDataSet>
      <sheetData sheetId="0" refreshError="1">
        <row r="9">
          <cell r="I9">
            <v>47074080</v>
          </cell>
        </row>
        <row r="12">
          <cell r="I12">
            <v>41896620</v>
          </cell>
        </row>
        <row r="15">
          <cell r="I15">
            <v>555303600</v>
          </cell>
        </row>
        <row r="18">
          <cell r="I18">
            <v>35506296</v>
          </cell>
        </row>
        <row r="21">
          <cell r="I21">
            <v>77400000</v>
          </cell>
        </row>
        <row r="24">
          <cell r="I24">
            <v>27048816</v>
          </cell>
        </row>
        <row r="27">
          <cell r="I27">
            <v>23262570</v>
          </cell>
        </row>
        <row r="30">
          <cell r="I30">
            <v>82949400</v>
          </cell>
        </row>
        <row r="33">
          <cell r="I33">
            <v>96504750</v>
          </cell>
        </row>
        <row r="36">
          <cell r="I36">
            <v>108853200</v>
          </cell>
        </row>
        <row r="39">
          <cell r="I39">
            <v>2048625</v>
          </cell>
        </row>
        <row r="42">
          <cell r="I42">
            <v>85939425</v>
          </cell>
        </row>
        <row r="45">
          <cell r="I45">
            <v>209002680</v>
          </cell>
        </row>
        <row r="48">
          <cell r="I48">
            <v>30390750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3"/>
  <sheetViews>
    <sheetView tabSelected="1" view="pageBreakPreview" zoomScale="85" zoomScaleNormal="85" zoomScaleSheetLayoutView="85" workbookViewId="0">
      <selection activeCell="L12" sqref="L12"/>
    </sheetView>
  </sheetViews>
  <sheetFormatPr defaultColWidth="9.140625" defaultRowHeight="15" x14ac:dyDescent="0.25"/>
  <cols>
    <col min="1" max="1" width="5.42578125" style="3" bestFit="1" customWidth="1"/>
    <col min="2" max="2" width="29.85546875" style="3" hidden="1" customWidth="1"/>
    <col min="3" max="3" width="28.28515625" style="1" customWidth="1"/>
    <col min="4" max="4" width="16.85546875" style="1" customWidth="1"/>
    <col min="5" max="5" width="10.42578125" style="62" customWidth="1"/>
    <col min="6" max="6" width="10" style="62" customWidth="1"/>
    <col min="7" max="7" width="11.140625" style="62" customWidth="1"/>
    <col min="8" max="8" width="11.7109375" style="62" customWidth="1"/>
    <col min="9" max="9" width="12" style="62" customWidth="1"/>
    <col min="10" max="10" width="14.42578125" style="62" customWidth="1"/>
    <col min="11" max="11" width="17.5703125" style="1" customWidth="1"/>
    <col min="12" max="12" width="16.85546875" style="1" customWidth="1"/>
    <col min="13" max="13" width="19" style="1" customWidth="1"/>
    <col min="14" max="14" width="14.5703125" style="1" customWidth="1"/>
    <col min="15" max="15" width="11.5703125" style="1" bestFit="1" customWidth="1"/>
    <col min="16" max="16384" width="9.140625" style="1"/>
  </cols>
  <sheetData>
    <row r="2" spans="1:15" ht="18.75" x14ac:dyDescent="0.3">
      <c r="A2" s="38" t="s">
        <v>61</v>
      </c>
      <c r="B2" s="38"/>
      <c r="C2" s="38"/>
      <c r="D2" s="38"/>
      <c r="E2" s="38"/>
    </row>
    <row r="3" spans="1:15" ht="18.75" x14ac:dyDescent="0.3">
      <c r="A3" s="39" t="s">
        <v>17</v>
      </c>
      <c r="B3" s="39"/>
      <c r="C3" s="39"/>
      <c r="D3" s="39"/>
      <c r="E3" s="39"/>
    </row>
    <row r="4" spans="1:15" ht="18.75" x14ac:dyDescent="0.3">
      <c r="A4" s="39" t="s">
        <v>59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5" s="4" customFormat="1" ht="45.75" customHeight="1" x14ac:dyDescent="0.3">
      <c r="A5" s="39" t="s">
        <v>63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7" spans="1:15" ht="26.45" customHeight="1" x14ac:dyDescent="0.25">
      <c r="A7" s="45" t="s">
        <v>2</v>
      </c>
      <c r="B7" s="46"/>
      <c r="C7" s="45" t="s">
        <v>3</v>
      </c>
      <c r="D7" s="45" t="s">
        <v>4</v>
      </c>
      <c r="E7" s="63" t="s">
        <v>5</v>
      </c>
      <c r="F7" s="63" t="s">
        <v>1</v>
      </c>
      <c r="G7" s="63" t="s">
        <v>62</v>
      </c>
      <c r="H7" s="63"/>
      <c r="I7" s="63"/>
      <c r="J7" s="64" t="s">
        <v>13</v>
      </c>
      <c r="K7" s="47" t="s">
        <v>15</v>
      </c>
      <c r="L7" s="48"/>
      <c r="M7" s="48"/>
      <c r="N7" s="49"/>
      <c r="O7" s="50"/>
    </row>
    <row r="8" spans="1:15" ht="74.45" customHeight="1" x14ac:dyDescent="0.25">
      <c r="A8" s="45"/>
      <c r="B8" s="46"/>
      <c r="C8" s="45"/>
      <c r="D8" s="45"/>
      <c r="E8" s="63"/>
      <c r="F8" s="63"/>
      <c r="G8" s="65" t="s">
        <v>6</v>
      </c>
      <c r="H8" s="65" t="s">
        <v>7</v>
      </c>
      <c r="I8" s="65" t="s">
        <v>8</v>
      </c>
      <c r="J8" s="66"/>
      <c r="K8" s="46" t="s">
        <v>9</v>
      </c>
      <c r="L8" s="46" t="s">
        <v>47</v>
      </c>
      <c r="M8" s="46" t="s">
        <v>57</v>
      </c>
      <c r="N8" s="46" t="s">
        <v>58</v>
      </c>
      <c r="O8" s="50"/>
    </row>
    <row r="9" spans="1:15" ht="29.25" customHeight="1" x14ac:dyDescent="0.25">
      <c r="A9" s="47" t="s">
        <v>9</v>
      </c>
      <c r="B9" s="48"/>
      <c r="C9" s="48"/>
      <c r="D9" s="49"/>
      <c r="E9" s="65"/>
      <c r="F9" s="65"/>
      <c r="G9" s="67">
        <f>SUM(G10:G23)</f>
        <v>57472.999999999993</v>
      </c>
      <c r="H9" s="67">
        <f>SUM(H10:H23)</f>
        <v>12381.58</v>
      </c>
      <c r="I9" s="67">
        <f t="shared" ref="I9" si="0">SUM(I10:I23)</f>
        <v>12381.58</v>
      </c>
      <c r="J9" s="67">
        <f>SUM(J10:J21)</f>
        <v>55740000</v>
      </c>
      <c r="K9" s="51">
        <f>SUM(K10:K23)</f>
        <v>2745985805.4411764</v>
      </c>
      <c r="L9" s="51">
        <f>SUM(L10:L23)</f>
        <v>1818546879</v>
      </c>
      <c r="M9" s="51">
        <f>SUM(M10:M23)</f>
        <v>927438926.44117641</v>
      </c>
      <c r="N9" s="51"/>
      <c r="O9" s="52" t="e">
        <f>L9-#REF!</f>
        <v>#REF!</v>
      </c>
    </row>
    <row r="10" spans="1:15" s="2" customFormat="1" ht="49.5" x14ac:dyDescent="0.25">
      <c r="A10" s="8">
        <v>1</v>
      </c>
      <c r="B10" s="9" t="s">
        <v>10</v>
      </c>
      <c r="C10" s="53" t="s">
        <v>18</v>
      </c>
      <c r="D10" s="54" t="s">
        <v>34</v>
      </c>
      <c r="E10" s="68">
        <v>2010</v>
      </c>
      <c r="F10" s="69">
        <v>2010</v>
      </c>
      <c r="G10" s="34">
        <v>5585.3</v>
      </c>
      <c r="H10" s="70">
        <v>1160.48</v>
      </c>
      <c r="I10" s="71">
        <f>H10</f>
        <v>1160.48</v>
      </c>
      <c r="J10" s="72">
        <v>1600000</v>
      </c>
      <c r="K10" s="11">
        <v>71788240</v>
      </c>
      <c r="L10" s="55">
        <v>48578640</v>
      </c>
      <c r="M10" s="11">
        <v>23209600</v>
      </c>
      <c r="N10" s="11"/>
      <c r="O10" s="56"/>
    </row>
    <row r="11" spans="1:15" s="2" customFormat="1" ht="66" x14ac:dyDescent="0.25">
      <c r="A11" s="8">
        <v>2</v>
      </c>
      <c r="B11" s="9"/>
      <c r="C11" s="53" t="s">
        <v>19</v>
      </c>
      <c r="D11" s="54" t="s">
        <v>35</v>
      </c>
      <c r="E11" s="68">
        <v>2016</v>
      </c>
      <c r="F11" s="69">
        <v>2016</v>
      </c>
      <c r="G11" s="34">
        <v>1082.5999999999999</v>
      </c>
      <c r="H11" s="73">
        <v>288</v>
      </c>
      <c r="I11" s="71">
        <f t="shared" ref="I11:I19" si="1">H11</f>
        <v>288</v>
      </c>
      <c r="J11" s="72">
        <v>5160000</v>
      </c>
      <c r="K11" s="11">
        <v>59176620</v>
      </c>
      <c r="L11" s="55">
        <v>41896620</v>
      </c>
      <c r="M11" s="11">
        <v>17280000</v>
      </c>
      <c r="N11" s="11"/>
      <c r="O11" s="56"/>
    </row>
    <row r="12" spans="1:15" s="2" customFormat="1" ht="33" x14ac:dyDescent="0.25">
      <c r="A12" s="8">
        <v>3</v>
      </c>
      <c r="B12" s="9"/>
      <c r="C12" s="53" t="s">
        <v>20</v>
      </c>
      <c r="D12" s="54" t="s">
        <v>36</v>
      </c>
      <c r="E12" s="74">
        <v>2009</v>
      </c>
      <c r="F12" s="74">
        <v>2009</v>
      </c>
      <c r="G12" s="34">
        <v>11421.2</v>
      </c>
      <c r="H12" s="73">
        <v>3468</v>
      </c>
      <c r="I12" s="71">
        <f t="shared" si="1"/>
        <v>3468</v>
      </c>
      <c r="J12" s="72">
        <v>9000000</v>
      </c>
      <c r="K12" s="11">
        <v>952380200</v>
      </c>
      <c r="L12" s="55">
        <v>566104950</v>
      </c>
      <c r="M12" s="11">
        <v>386275250</v>
      </c>
      <c r="N12" s="11"/>
      <c r="O12" s="56"/>
    </row>
    <row r="13" spans="1:15" s="2" customFormat="1" ht="66" x14ac:dyDescent="0.25">
      <c r="A13" s="8">
        <v>4</v>
      </c>
      <c r="B13" s="9"/>
      <c r="C13" s="53" t="s">
        <v>21</v>
      </c>
      <c r="D13" s="54" t="s">
        <v>38</v>
      </c>
      <c r="E13" s="74">
        <v>2017</v>
      </c>
      <c r="F13" s="74">
        <v>1995</v>
      </c>
      <c r="G13" s="34">
        <v>2368.6999999999998</v>
      </c>
      <c r="H13" s="57">
        <v>840</v>
      </c>
      <c r="I13" s="71">
        <f t="shared" si="1"/>
        <v>840</v>
      </c>
      <c r="J13" s="72">
        <v>1680000</v>
      </c>
      <c r="K13" s="11">
        <v>115820967.94117647</v>
      </c>
      <c r="L13" s="55">
        <v>35506296</v>
      </c>
      <c r="M13" s="11">
        <v>80314671.941176474</v>
      </c>
      <c r="N13" s="11"/>
      <c r="O13" s="56"/>
    </row>
    <row r="14" spans="1:15" s="2" customFormat="1" ht="49.5" x14ac:dyDescent="0.25">
      <c r="A14" s="8">
        <v>5</v>
      </c>
      <c r="B14" s="9"/>
      <c r="C14" s="53" t="s">
        <v>22</v>
      </c>
      <c r="D14" s="54" t="s">
        <v>37</v>
      </c>
      <c r="E14" s="75">
        <v>1990</v>
      </c>
      <c r="F14" s="75">
        <v>1990</v>
      </c>
      <c r="G14" s="34" t="s">
        <v>60</v>
      </c>
      <c r="H14" s="76">
        <v>378</v>
      </c>
      <c r="I14" s="71">
        <f t="shared" si="1"/>
        <v>378</v>
      </c>
      <c r="J14" s="72">
        <v>2580000</v>
      </c>
      <c r="K14" s="11">
        <v>157832487</v>
      </c>
      <c r="L14" s="55">
        <v>150272487</v>
      </c>
      <c r="M14" s="11">
        <v>7560000</v>
      </c>
      <c r="N14" s="11"/>
      <c r="O14" s="56"/>
    </row>
    <row r="15" spans="1:15" s="2" customFormat="1" ht="49.5" x14ac:dyDescent="0.25">
      <c r="A15" s="8">
        <v>6</v>
      </c>
      <c r="B15" s="9"/>
      <c r="C15" s="53" t="s">
        <v>23</v>
      </c>
      <c r="D15" s="54" t="s">
        <v>39</v>
      </c>
      <c r="E15" s="74">
        <v>2003</v>
      </c>
      <c r="F15" s="74">
        <v>2003</v>
      </c>
      <c r="G15" s="34">
        <v>10252.1</v>
      </c>
      <c r="H15" s="73">
        <v>1410</v>
      </c>
      <c r="I15" s="71">
        <f t="shared" si="1"/>
        <v>1410</v>
      </c>
      <c r="J15" s="72">
        <v>480000</v>
      </c>
      <c r="K15" s="11">
        <v>79110276</v>
      </c>
      <c r="L15" s="55">
        <v>22710276</v>
      </c>
      <c r="M15" s="11">
        <v>56400000</v>
      </c>
      <c r="N15" s="11"/>
      <c r="O15" s="56"/>
    </row>
    <row r="16" spans="1:15" s="2" customFormat="1" ht="33" x14ac:dyDescent="0.25">
      <c r="A16" s="8">
        <v>7</v>
      </c>
      <c r="B16" s="9"/>
      <c r="C16" s="53" t="s">
        <v>24</v>
      </c>
      <c r="D16" s="54" t="s">
        <v>41</v>
      </c>
      <c r="E16" s="74">
        <v>1999</v>
      </c>
      <c r="F16" s="74">
        <v>1999</v>
      </c>
      <c r="G16" s="34">
        <v>601.1</v>
      </c>
      <c r="H16" s="73">
        <v>196</v>
      </c>
      <c r="I16" s="71">
        <f t="shared" si="1"/>
        <v>196</v>
      </c>
      <c r="J16" s="72">
        <v>5160000</v>
      </c>
      <c r="K16" s="11">
        <v>35022570</v>
      </c>
      <c r="L16" s="55">
        <v>23262570</v>
      </c>
      <c r="M16" s="11">
        <v>11760000</v>
      </c>
      <c r="N16" s="11"/>
      <c r="O16" s="56"/>
    </row>
    <row r="17" spans="1:15" s="2" customFormat="1" ht="33" x14ac:dyDescent="0.25">
      <c r="A17" s="8">
        <v>8</v>
      </c>
      <c r="B17" s="9"/>
      <c r="C17" s="53" t="s">
        <v>25</v>
      </c>
      <c r="D17" s="54" t="s">
        <v>40</v>
      </c>
      <c r="E17" s="74">
        <v>1994</v>
      </c>
      <c r="F17" s="74">
        <v>1994</v>
      </c>
      <c r="G17" s="34">
        <v>6144</v>
      </c>
      <c r="H17" s="73">
        <v>180</v>
      </c>
      <c r="I17" s="71">
        <f t="shared" si="1"/>
        <v>180</v>
      </c>
      <c r="J17" s="77">
        <v>2000000</v>
      </c>
      <c r="K17" s="11">
        <v>65921130</v>
      </c>
      <c r="L17" s="55">
        <v>62321130</v>
      </c>
      <c r="M17" s="11">
        <v>3600000</v>
      </c>
      <c r="N17" s="11"/>
      <c r="O17" s="56"/>
    </row>
    <row r="18" spans="1:15" s="2" customFormat="1" ht="33" x14ac:dyDescent="0.25">
      <c r="A18" s="8">
        <v>9</v>
      </c>
      <c r="B18" s="9"/>
      <c r="C18" s="53" t="s">
        <v>26</v>
      </c>
      <c r="D18" s="54" t="s">
        <v>45</v>
      </c>
      <c r="E18" s="74">
        <v>2001</v>
      </c>
      <c r="F18" s="74">
        <v>2001</v>
      </c>
      <c r="G18" s="34">
        <v>1430</v>
      </c>
      <c r="H18" s="73">
        <v>320</v>
      </c>
      <c r="I18" s="71">
        <f t="shared" si="1"/>
        <v>320</v>
      </c>
      <c r="J18" s="72">
        <v>9000000</v>
      </c>
      <c r="K18" s="11">
        <v>120228250</v>
      </c>
      <c r="L18" s="55">
        <v>96511500</v>
      </c>
      <c r="M18" s="11">
        <v>23716750</v>
      </c>
      <c r="N18" s="11"/>
      <c r="O18" s="56"/>
    </row>
    <row r="19" spans="1:15" s="2" customFormat="1" ht="49.5" x14ac:dyDescent="0.25">
      <c r="A19" s="8">
        <v>10</v>
      </c>
      <c r="B19" s="9"/>
      <c r="C19" s="53" t="s">
        <v>27</v>
      </c>
      <c r="D19" s="54" t="s">
        <v>42</v>
      </c>
      <c r="E19" s="74">
        <v>2014</v>
      </c>
      <c r="F19" s="74">
        <v>2014</v>
      </c>
      <c r="G19" s="34">
        <v>2419.1</v>
      </c>
      <c r="H19" s="73">
        <v>852</v>
      </c>
      <c r="I19" s="71">
        <f t="shared" si="1"/>
        <v>852</v>
      </c>
      <c r="J19" s="72">
        <v>9000000</v>
      </c>
      <c r="K19" s="11">
        <v>214360842</v>
      </c>
      <c r="L19" s="55">
        <v>116110800</v>
      </c>
      <c r="M19" s="11">
        <v>98250042</v>
      </c>
      <c r="N19" s="11"/>
      <c r="O19" s="56"/>
    </row>
    <row r="20" spans="1:15" s="2" customFormat="1" ht="38.25" customHeight="1" x14ac:dyDescent="0.25">
      <c r="A20" s="8">
        <v>11</v>
      </c>
      <c r="B20" s="9"/>
      <c r="C20" s="58" t="s">
        <v>30</v>
      </c>
      <c r="D20" s="54" t="s">
        <v>43</v>
      </c>
      <c r="E20" s="74">
        <v>2003</v>
      </c>
      <c r="F20" s="74">
        <v>2003</v>
      </c>
      <c r="G20" s="34">
        <v>3435.7</v>
      </c>
      <c r="H20" s="73" t="s">
        <v>32</v>
      </c>
      <c r="I20" s="71" t="str">
        <f>H20</f>
        <v>597,68</v>
      </c>
      <c r="J20" s="72">
        <v>1500000</v>
      </c>
      <c r="K20" s="11">
        <v>225962400</v>
      </c>
      <c r="L20" s="55">
        <v>190101600</v>
      </c>
      <c r="M20" s="11">
        <v>35860799.999999993</v>
      </c>
      <c r="N20" s="11"/>
      <c r="O20" s="56"/>
    </row>
    <row r="21" spans="1:15" s="2" customFormat="1" ht="33" x14ac:dyDescent="0.25">
      <c r="A21" s="8">
        <v>12</v>
      </c>
      <c r="B21" s="9"/>
      <c r="C21" s="58" t="s">
        <v>55</v>
      </c>
      <c r="D21" s="54" t="s">
        <v>44</v>
      </c>
      <c r="E21" s="74">
        <v>2014</v>
      </c>
      <c r="F21" s="74">
        <v>2014</v>
      </c>
      <c r="G21" s="34">
        <v>519.5</v>
      </c>
      <c r="H21" s="73" t="s">
        <v>33</v>
      </c>
      <c r="I21" s="71" t="str">
        <f>H21</f>
        <v>222</v>
      </c>
      <c r="J21" s="72">
        <v>8580000</v>
      </c>
      <c r="K21" s="11">
        <v>43710750</v>
      </c>
      <c r="L21" s="55">
        <v>30390750</v>
      </c>
      <c r="M21" s="11">
        <v>13320000</v>
      </c>
      <c r="N21" s="11"/>
      <c r="O21" s="56"/>
    </row>
    <row r="22" spans="1:15" s="2" customFormat="1" ht="49.5" x14ac:dyDescent="0.25">
      <c r="A22" s="8">
        <v>13</v>
      </c>
      <c r="B22" s="9"/>
      <c r="C22" s="53" t="s">
        <v>49</v>
      </c>
      <c r="D22" s="54" t="s">
        <v>54</v>
      </c>
      <c r="E22" s="74">
        <v>2010</v>
      </c>
      <c r="F22" s="74">
        <v>2010</v>
      </c>
      <c r="G22" s="34">
        <v>2659.7</v>
      </c>
      <c r="H22" s="73">
        <v>407.1</v>
      </c>
      <c r="I22" s="73">
        <v>407.1</v>
      </c>
      <c r="J22" s="72">
        <v>1600000</v>
      </c>
      <c r="K22" s="11">
        <v>30990000</v>
      </c>
      <c r="L22" s="55">
        <v>22848000</v>
      </c>
      <c r="M22" s="11">
        <v>8142000</v>
      </c>
      <c r="N22" s="11"/>
      <c r="O22" s="56"/>
    </row>
    <row r="23" spans="1:15" ht="49.5" x14ac:dyDescent="0.25">
      <c r="A23" s="8">
        <v>14</v>
      </c>
      <c r="B23" s="59"/>
      <c r="C23" s="53" t="s">
        <v>48</v>
      </c>
      <c r="D23" s="60" t="s">
        <v>56</v>
      </c>
      <c r="E23" s="74">
        <v>2000</v>
      </c>
      <c r="F23" s="74">
        <v>2000</v>
      </c>
      <c r="G23" s="61">
        <v>9554</v>
      </c>
      <c r="H23" s="73">
        <v>2882</v>
      </c>
      <c r="I23" s="73">
        <v>2882</v>
      </c>
      <c r="J23" s="73">
        <v>7800000</v>
      </c>
      <c r="K23" s="11">
        <v>573681072.5</v>
      </c>
      <c r="L23" s="11">
        <v>411931260</v>
      </c>
      <c r="M23" s="11">
        <v>161749812.5</v>
      </c>
      <c r="N23" s="11"/>
      <c r="O23" s="50"/>
    </row>
  </sheetData>
  <mergeCells count="13">
    <mergeCell ref="K7:N7"/>
    <mergeCell ref="A9:D9"/>
    <mergeCell ref="A2:E2"/>
    <mergeCell ref="A3:E3"/>
    <mergeCell ref="A5:N5"/>
    <mergeCell ref="A7:A8"/>
    <mergeCell ref="C7:C8"/>
    <mergeCell ref="D7:D8"/>
    <mergeCell ref="E7:E8"/>
    <mergeCell ref="F7:F8"/>
    <mergeCell ref="G7:I7"/>
    <mergeCell ref="J7:J8"/>
    <mergeCell ref="A4:N4"/>
  </mergeCells>
  <pageMargins left="0.25" right="0.16" top="0.2" bottom="0.21" header="0.3" footer="0.3"/>
  <pageSetup paperSize="9" scale="76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N29"/>
  <sheetViews>
    <sheetView view="pageBreakPreview" zoomScale="85" zoomScaleNormal="85" zoomScaleSheetLayoutView="85" workbookViewId="0">
      <selection activeCell="A24" sqref="A24:XFD24"/>
    </sheetView>
  </sheetViews>
  <sheetFormatPr defaultColWidth="9.140625" defaultRowHeight="15" x14ac:dyDescent="0.25"/>
  <cols>
    <col min="1" max="1" width="5.42578125" style="3" bestFit="1" customWidth="1"/>
    <col min="2" max="2" width="29.85546875" style="3" hidden="1" customWidth="1"/>
    <col min="3" max="3" width="28.28515625" style="1" customWidth="1"/>
    <col min="4" max="4" width="16.85546875" style="1" customWidth="1"/>
    <col min="5" max="6" width="9.140625" style="1"/>
    <col min="7" max="7" width="11.140625" style="1" customWidth="1"/>
    <col min="8" max="8" width="11.7109375" style="1" customWidth="1"/>
    <col min="9" max="9" width="12" style="1" customWidth="1"/>
    <col min="10" max="10" width="14.42578125" style="1" customWidth="1"/>
    <col min="11" max="11" width="17.5703125" style="1" customWidth="1"/>
    <col min="12" max="12" width="16.85546875" style="1" customWidth="1"/>
    <col min="13" max="13" width="16.5703125" style="1" customWidth="1"/>
    <col min="14" max="14" width="9.28515625" style="1" customWidth="1"/>
    <col min="15" max="16384" width="9.140625" style="1"/>
  </cols>
  <sheetData>
    <row r="2" spans="1:14" x14ac:dyDescent="0.25">
      <c r="A2" s="43" t="s">
        <v>11</v>
      </c>
      <c r="B2" s="43"/>
      <c r="C2" s="43"/>
      <c r="D2" s="43"/>
      <c r="E2" s="43"/>
    </row>
    <row r="3" spans="1:14" x14ac:dyDescent="0.25">
      <c r="A3" s="44" t="s">
        <v>17</v>
      </c>
      <c r="B3" s="44"/>
      <c r="C3" s="44"/>
      <c r="D3" s="44"/>
      <c r="E3" s="44"/>
    </row>
    <row r="4" spans="1:14" x14ac:dyDescent="0.25">
      <c r="A4" s="5"/>
      <c r="B4" s="5"/>
      <c r="C4" s="5"/>
      <c r="D4" s="5"/>
      <c r="E4" s="5"/>
    </row>
    <row r="5" spans="1:14" s="4" customFormat="1" ht="19.149999999999999" customHeight="1" x14ac:dyDescent="0.2">
      <c r="A5" s="44" t="s">
        <v>16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7" spans="1:14" ht="26.45" customHeight="1" x14ac:dyDescent="0.25">
      <c r="A7" s="40" t="s">
        <v>2</v>
      </c>
      <c r="B7" s="6"/>
      <c r="C7" s="40" t="s">
        <v>3</v>
      </c>
      <c r="D7" s="40" t="s">
        <v>4</v>
      </c>
      <c r="E7" s="40" t="s">
        <v>5</v>
      </c>
      <c r="F7" s="40" t="s">
        <v>1</v>
      </c>
      <c r="G7" s="40" t="s">
        <v>14</v>
      </c>
      <c r="H7" s="40"/>
      <c r="I7" s="40"/>
      <c r="J7" s="41" t="s">
        <v>13</v>
      </c>
      <c r="K7" s="35" t="s">
        <v>15</v>
      </c>
      <c r="L7" s="36"/>
      <c r="M7" s="36"/>
      <c r="N7" s="37"/>
    </row>
    <row r="8" spans="1:14" ht="74.45" customHeight="1" x14ac:dyDescent="0.25">
      <c r="A8" s="40"/>
      <c r="B8" s="6"/>
      <c r="C8" s="40"/>
      <c r="D8" s="40"/>
      <c r="E8" s="40"/>
      <c r="F8" s="40"/>
      <c r="G8" s="6" t="s">
        <v>6</v>
      </c>
      <c r="H8" s="6" t="s">
        <v>7</v>
      </c>
      <c r="I8" s="6" t="s">
        <v>8</v>
      </c>
      <c r="J8" s="42"/>
      <c r="K8" s="6" t="s">
        <v>9</v>
      </c>
      <c r="L8" s="6" t="s">
        <v>47</v>
      </c>
      <c r="M8" s="6" t="s">
        <v>12</v>
      </c>
      <c r="N8" s="6" t="s">
        <v>0</v>
      </c>
    </row>
    <row r="9" spans="1:14" ht="29.25" customHeight="1" x14ac:dyDescent="0.25">
      <c r="A9" s="35" t="s">
        <v>9</v>
      </c>
      <c r="B9" s="36"/>
      <c r="C9" s="36"/>
      <c r="D9" s="37"/>
      <c r="E9" s="6"/>
      <c r="F9" s="6"/>
      <c r="G9" s="7">
        <f>SUM(G10:G23)</f>
        <v>50998.799999999988</v>
      </c>
      <c r="H9" s="7">
        <f t="shared" ref="H9:K9" si="0">SUM(H10:H23)</f>
        <v>9092.48</v>
      </c>
      <c r="I9" s="7">
        <f t="shared" si="0"/>
        <v>9092.48</v>
      </c>
      <c r="J9" s="7">
        <f>SUM(J10:J23)</f>
        <v>72540000</v>
      </c>
      <c r="K9" s="7">
        <f t="shared" si="0"/>
        <v>2667656812</v>
      </c>
      <c r="L9" s="7">
        <f>SUM(L10:L23)</f>
        <v>1423180812</v>
      </c>
      <c r="M9" s="7">
        <f>SUM(M10:M23)</f>
        <v>1244476000</v>
      </c>
      <c r="N9" s="7"/>
    </row>
    <row r="10" spans="1:14" s="2" customFormat="1" ht="49.5" x14ac:dyDescent="0.25">
      <c r="A10" s="8">
        <v>1</v>
      </c>
      <c r="B10" s="9" t="s">
        <v>10</v>
      </c>
      <c r="C10" s="13" t="s">
        <v>18</v>
      </c>
      <c r="D10" s="27" t="s">
        <v>34</v>
      </c>
      <c r="E10" s="16"/>
      <c r="F10" s="17"/>
      <c r="G10" s="25">
        <v>5790.1</v>
      </c>
      <c r="H10" s="29">
        <v>1160.48</v>
      </c>
      <c r="I10" s="10">
        <f>H10</f>
        <v>1160.48</v>
      </c>
      <c r="J10" s="26">
        <v>1600000</v>
      </c>
      <c r="K10" s="11">
        <f>L10+M10</f>
        <v>105098080</v>
      </c>
      <c r="L10" s="11">
        <f>'[2]Phụ lục 02 Tiền Đất'!I9</f>
        <v>47074080</v>
      </c>
      <c r="M10" s="11">
        <f>I10*50000</f>
        <v>58024000</v>
      </c>
      <c r="N10" s="12"/>
    </row>
    <row r="11" spans="1:14" s="2" customFormat="1" ht="66" x14ac:dyDescent="0.25">
      <c r="A11" s="8">
        <v>2</v>
      </c>
      <c r="B11" s="9"/>
      <c r="C11" s="13" t="s">
        <v>19</v>
      </c>
      <c r="D11" s="27" t="s">
        <v>35</v>
      </c>
      <c r="E11" s="18"/>
      <c r="F11" s="18"/>
      <c r="G11" s="25">
        <v>1082.5999999999999</v>
      </c>
      <c r="H11" s="21">
        <v>288</v>
      </c>
      <c r="I11" s="10">
        <f t="shared" ref="I11:I23" si="1">H11</f>
        <v>288</v>
      </c>
      <c r="J11" s="26">
        <v>5160000</v>
      </c>
      <c r="K11" s="11">
        <f t="shared" ref="K11:K24" si="2">L11+M11</f>
        <v>85096620</v>
      </c>
      <c r="L11" s="11">
        <f>'[2]Phụ lục 02 Tiền Đất'!I12</f>
        <v>41896620</v>
      </c>
      <c r="M11" s="11">
        <f>I11*150000</f>
        <v>43200000</v>
      </c>
      <c r="N11" s="11"/>
    </row>
    <row r="12" spans="1:14" s="2" customFormat="1" ht="33" x14ac:dyDescent="0.25">
      <c r="A12" s="8">
        <v>3</v>
      </c>
      <c r="B12" s="9"/>
      <c r="C12" s="13" t="s">
        <v>20</v>
      </c>
      <c r="D12" s="27" t="s">
        <v>36</v>
      </c>
      <c r="E12" s="19"/>
      <c r="F12" s="19"/>
      <c r="G12" s="25">
        <v>11476.8</v>
      </c>
      <c r="H12" s="21">
        <v>3468</v>
      </c>
      <c r="I12" s="10">
        <f t="shared" si="1"/>
        <v>3468</v>
      </c>
      <c r="J12" s="26">
        <v>9000000</v>
      </c>
      <c r="K12" s="11">
        <f t="shared" si="2"/>
        <v>1075503600</v>
      </c>
      <c r="L12" s="11">
        <f>'[2]Phụ lục 02 Tiền Đất'!I15</f>
        <v>555303600</v>
      </c>
      <c r="M12" s="11">
        <f>I12*150000</f>
        <v>520200000</v>
      </c>
      <c r="N12" s="11"/>
    </row>
    <row r="13" spans="1:14" s="2" customFormat="1" ht="66" x14ac:dyDescent="0.25">
      <c r="A13" s="8">
        <v>4</v>
      </c>
      <c r="B13" s="9"/>
      <c r="C13" s="13" t="s">
        <v>21</v>
      </c>
      <c r="D13" s="27" t="s">
        <v>38</v>
      </c>
      <c r="E13" s="19"/>
      <c r="F13" s="19"/>
      <c r="G13" s="25">
        <v>2348.3000000000002</v>
      </c>
      <c r="H13" s="22">
        <v>840</v>
      </c>
      <c r="I13" s="10">
        <f t="shared" si="1"/>
        <v>840</v>
      </c>
      <c r="J13" s="26">
        <v>1680000</v>
      </c>
      <c r="K13" s="11">
        <f t="shared" si="2"/>
        <v>161506296</v>
      </c>
      <c r="L13" s="11">
        <f>'[2]Phụ lục 02 Tiền Đất'!I18</f>
        <v>35506296</v>
      </c>
      <c r="M13" s="11">
        <f>I13*150000</f>
        <v>126000000</v>
      </c>
      <c r="N13" s="11"/>
    </row>
    <row r="14" spans="1:14" s="2" customFormat="1" ht="49.5" x14ac:dyDescent="0.25">
      <c r="A14" s="8">
        <v>5</v>
      </c>
      <c r="B14" s="9"/>
      <c r="C14" s="13" t="s">
        <v>22</v>
      </c>
      <c r="D14" s="27" t="s">
        <v>37</v>
      </c>
      <c r="E14" s="15"/>
      <c r="F14" s="15"/>
      <c r="G14" s="25">
        <v>4000</v>
      </c>
      <c r="H14" s="23">
        <v>378</v>
      </c>
      <c r="I14" s="10">
        <f t="shared" si="1"/>
        <v>378</v>
      </c>
      <c r="J14" s="26">
        <v>2580000</v>
      </c>
      <c r="K14" s="11">
        <f t="shared" si="2"/>
        <v>96300000</v>
      </c>
      <c r="L14" s="11">
        <f>'[2]Phụ lục 02 Tiền Đất'!I21</f>
        <v>77400000</v>
      </c>
      <c r="M14" s="11">
        <f>I14*50000</f>
        <v>18900000</v>
      </c>
      <c r="N14" s="11"/>
    </row>
    <row r="15" spans="1:14" s="2" customFormat="1" ht="49.5" x14ac:dyDescent="0.25">
      <c r="A15" s="8">
        <v>6</v>
      </c>
      <c r="B15" s="9"/>
      <c r="C15" s="13" t="s">
        <v>23</v>
      </c>
      <c r="D15" s="27" t="s">
        <v>39</v>
      </c>
      <c r="E15" s="19"/>
      <c r="F15" s="19"/>
      <c r="G15" s="25">
        <v>10233.9</v>
      </c>
      <c r="H15" s="21">
        <v>1410</v>
      </c>
      <c r="I15" s="10">
        <f t="shared" si="1"/>
        <v>1410</v>
      </c>
      <c r="J15" s="26">
        <v>480000</v>
      </c>
      <c r="K15" s="11">
        <f t="shared" si="2"/>
        <v>168048816</v>
      </c>
      <c r="L15" s="11">
        <f>'[2]Phụ lục 02 Tiền Đất'!I24</f>
        <v>27048816</v>
      </c>
      <c r="M15" s="11">
        <f>I15*100000</f>
        <v>141000000</v>
      </c>
      <c r="N15" s="11"/>
    </row>
    <row r="16" spans="1:14" s="2" customFormat="1" ht="33" x14ac:dyDescent="0.25">
      <c r="A16" s="8">
        <v>7</v>
      </c>
      <c r="B16" s="9"/>
      <c r="C16" s="13" t="s">
        <v>24</v>
      </c>
      <c r="D16" s="27" t="s">
        <v>41</v>
      </c>
      <c r="E16" s="19"/>
      <c r="F16" s="19"/>
      <c r="G16" s="25">
        <v>601.1</v>
      </c>
      <c r="H16" s="21">
        <v>196</v>
      </c>
      <c r="I16" s="10">
        <f t="shared" si="1"/>
        <v>196</v>
      </c>
      <c r="J16" s="26">
        <v>5160000</v>
      </c>
      <c r="K16" s="11">
        <f t="shared" si="2"/>
        <v>52662570</v>
      </c>
      <c r="L16" s="11">
        <f>'[2]Phụ lục 02 Tiền Đất'!I27</f>
        <v>23262570</v>
      </c>
      <c r="M16" s="11">
        <f>I16*150000</f>
        <v>29400000</v>
      </c>
      <c r="N16" s="11"/>
    </row>
    <row r="17" spans="1:14" s="2" customFormat="1" ht="33" x14ac:dyDescent="0.25">
      <c r="A17" s="8">
        <v>8</v>
      </c>
      <c r="B17" s="9"/>
      <c r="C17" s="13" t="s">
        <v>25</v>
      </c>
      <c r="D17" s="27" t="s">
        <v>40</v>
      </c>
      <c r="E17" s="20"/>
      <c r="F17" s="20"/>
      <c r="G17" s="25">
        <v>6144.4</v>
      </c>
      <c r="H17" s="21">
        <v>180</v>
      </c>
      <c r="I17" s="10">
        <f t="shared" si="1"/>
        <v>180</v>
      </c>
      <c r="J17" s="28">
        <v>2000000</v>
      </c>
      <c r="K17" s="11">
        <f t="shared" si="2"/>
        <v>91949400</v>
      </c>
      <c r="L17" s="11">
        <f>'[2]Phụ lục 02 Tiền Đất'!I30</f>
        <v>82949400</v>
      </c>
      <c r="M17" s="11">
        <f>I17*50000</f>
        <v>9000000</v>
      </c>
      <c r="N17" s="11"/>
    </row>
    <row r="18" spans="1:14" s="2" customFormat="1" ht="33" x14ac:dyDescent="0.25">
      <c r="A18" s="8">
        <v>9</v>
      </c>
      <c r="B18" s="9"/>
      <c r="C18" s="13" t="s">
        <v>26</v>
      </c>
      <c r="D18" s="27" t="s">
        <v>45</v>
      </c>
      <c r="E18" s="18"/>
      <c r="F18" s="18"/>
      <c r="G18" s="25">
        <v>1429.7</v>
      </c>
      <c r="H18" s="21">
        <v>320</v>
      </c>
      <c r="I18" s="10">
        <f t="shared" si="1"/>
        <v>320</v>
      </c>
      <c r="J18" s="26">
        <v>9000000</v>
      </c>
      <c r="K18" s="11">
        <f t="shared" si="2"/>
        <v>144504750</v>
      </c>
      <c r="L18" s="11">
        <f>'[2]Phụ lục 02 Tiền Đất'!I33</f>
        <v>96504750</v>
      </c>
      <c r="M18" s="11">
        <f>I18*150000</f>
        <v>48000000</v>
      </c>
      <c r="N18" s="11"/>
    </row>
    <row r="19" spans="1:14" s="2" customFormat="1" ht="49.5" x14ac:dyDescent="0.25">
      <c r="A19" s="8">
        <v>10</v>
      </c>
      <c r="B19" s="9"/>
      <c r="C19" s="13" t="s">
        <v>27</v>
      </c>
      <c r="D19" s="27" t="s">
        <v>42</v>
      </c>
      <c r="E19" s="18"/>
      <c r="F19" s="18"/>
      <c r="G19" s="25">
        <v>2419.1</v>
      </c>
      <c r="H19" s="21">
        <v>852</v>
      </c>
      <c r="I19" s="10">
        <f t="shared" si="1"/>
        <v>852</v>
      </c>
      <c r="J19" s="26">
        <v>9000000</v>
      </c>
      <c r="K19" s="11">
        <f t="shared" si="2"/>
        <v>236653200</v>
      </c>
      <c r="L19" s="11">
        <f>'[2]Phụ lục 02 Tiền Đất'!I36</f>
        <v>108853200</v>
      </c>
      <c r="M19" s="11">
        <f>I19*150000</f>
        <v>127800000</v>
      </c>
      <c r="N19" s="11"/>
    </row>
    <row r="20" spans="1:14" s="2" customFormat="1" ht="33" x14ac:dyDescent="0.25">
      <c r="A20" s="8">
        <v>11</v>
      </c>
      <c r="B20" s="9"/>
      <c r="C20" s="14" t="s">
        <v>30</v>
      </c>
      <c r="D20" s="27" t="s">
        <v>43</v>
      </c>
      <c r="E20" s="30"/>
      <c r="F20" s="19"/>
      <c r="G20" s="25">
        <v>3435.7</v>
      </c>
      <c r="H20" s="24" t="s">
        <v>32</v>
      </c>
      <c r="I20" s="10" t="str">
        <f>H20</f>
        <v>597,68</v>
      </c>
      <c r="J20" s="26">
        <v>1500000</v>
      </c>
      <c r="K20" s="11">
        <f t="shared" si="2"/>
        <v>298654680</v>
      </c>
      <c r="L20" s="11">
        <f>'[2]Phụ lục 02 Tiền Đất'!I45</f>
        <v>209002680</v>
      </c>
      <c r="M20" s="11">
        <f>I20*150000</f>
        <v>89651999.999999985</v>
      </c>
      <c r="N20" s="11"/>
    </row>
    <row r="21" spans="1:14" s="2" customFormat="1" ht="33" x14ac:dyDescent="0.25">
      <c r="A21" s="8">
        <v>12</v>
      </c>
      <c r="B21" s="9"/>
      <c r="C21" s="14" t="s">
        <v>31</v>
      </c>
      <c r="D21" s="27" t="s">
        <v>44</v>
      </c>
      <c r="E21" s="30"/>
      <c r="F21" s="19"/>
      <c r="G21" s="25">
        <v>519.5</v>
      </c>
      <c r="H21" s="24" t="s">
        <v>33</v>
      </c>
      <c r="I21" s="10" t="str">
        <f>H21</f>
        <v>222</v>
      </c>
      <c r="J21" s="26">
        <v>8580000</v>
      </c>
      <c r="K21" s="11">
        <f t="shared" si="2"/>
        <v>63690750</v>
      </c>
      <c r="L21" s="11">
        <f>'[2]Phụ lục 02 Tiền Đất'!I48</f>
        <v>30390750</v>
      </c>
      <c r="M21" s="11">
        <f>I21*150000</f>
        <v>33300000</v>
      </c>
      <c r="N21" s="11"/>
    </row>
    <row r="22" spans="1:14" s="2" customFormat="1" ht="49.5" x14ac:dyDescent="0.25">
      <c r="A22" s="8">
        <v>13</v>
      </c>
      <c r="B22" s="9"/>
      <c r="C22" s="13" t="s">
        <v>28</v>
      </c>
      <c r="D22" s="27" t="s">
        <v>46</v>
      </c>
      <c r="E22" s="31"/>
      <c r="F22" s="17"/>
      <c r="G22" s="25">
        <v>182.1</v>
      </c>
      <c r="H22" s="21">
        <v>0</v>
      </c>
      <c r="I22" s="10">
        <f t="shared" si="1"/>
        <v>0</v>
      </c>
      <c r="J22" s="26">
        <v>9000000</v>
      </c>
      <c r="K22" s="11">
        <f t="shared" si="2"/>
        <v>2048625</v>
      </c>
      <c r="L22" s="11">
        <f>'[2]Phụ lục 02 Tiền Đất'!I39</f>
        <v>2048625</v>
      </c>
      <c r="M22" s="11">
        <f t="shared" ref="M22:M23" si="3">I22*5000</f>
        <v>0</v>
      </c>
      <c r="N22" s="11"/>
    </row>
    <row r="23" spans="1:14" s="2" customFormat="1" ht="49.5" x14ac:dyDescent="0.25">
      <c r="A23" s="8">
        <v>14</v>
      </c>
      <c r="B23" s="9"/>
      <c r="C23" s="13" t="s">
        <v>29</v>
      </c>
      <c r="D23" s="27" t="s">
        <v>46</v>
      </c>
      <c r="E23" s="30"/>
      <c r="F23" s="19"/>
      <c r="G23" s="19">
        <v>1335.5</v>
      </c>
      <c r="H23" s="21">
        <v>0</v>
      </c>
      <c r="I23" s="10">
        <f t="shared" si="1"/>
        <v>0</v>
      </c>
      <c r="J23" s="26">
        <v>7800000</v>
      </c>
      <c r="K23" s="11">
        <f t="shared" si="2"/>
        <v>85939425</v>
      </c>
      <c r="L23" s="11">
        <f>'[2]Phụ lục 02 Tiền Đất'!I42</f>
        <v>85939425</v>
      </c>
      <c r="M23" s="11">
        <f t="shared" si="3"/>
        <v>0</v>
      </c>
      <c r="N23" s="11"/>
    </row>
    <row r="24" spans="1:14" s="2" customFormat="1" ht="49.5" x14ac:dyDescent="0.25">
      <c r="A24" s="8">
        <v>15</v>
      </c>
      <c r="B24" s="9"/>
      <c r="C24" s="13" t="s">
        <v>49</v>
      </c>
      <c r="D24" s="27" t="s">
        <v>54</v>
      </c>
      <c r="E24" s="30"/>
      <c r="F24" s="19"/>
      <c r="G24" s="21">
        <v>2659.7</v>
      </c>
      <c r="H24" s="21">
        <v>407.1</v>
      </c>
      <c r="I24" s="21">
        <v>407.1</v>
      </c>
      <c r="J24" s="26">
        <v>1600000</v>
      </c>
      <c r="K24" s="11" t="e">
        <f t="shared" si="2"/>
        <v>#REF!</v>
      </c>
      <c r="L24" s="11" t="e">
        <f>#REF!</f>
        <v>#REF!</v>
      </c>
      <c r="M24" s="11">
        <f>I24*50000</f>
        <v>20355000</v>
      </c>
      <c r="N24" s="11"/>
    </row>
    <row r="26" spans="1:14" x14ac:dyDescent="0.25">
      <c r="C26" s="32" t="s">
        <v>50</v>
      </c>
      <c r="D26" s="33"/>
      <c r="E26" s="33"/>
    </row>
    <row r="27" spans="1:14" x14ac:dyDescent="0.25">
      <c r="C27" s="1" t="s">
        <v>51</v>
      </c>
    </row>
    <row r="28" spans="1:14" x14ac:dyDescent="0.25">
      <c r="C28" s="1" t="s">
        <v>52</v>
      </c>
    </row>
    <row r="29" spans="1:14" x14ac:dyDescent="0.25">
      <c r="C29" s="1" t="s">
        <v>53</v>
      </c>
    </row>
  </sheetData>
  <mergeCells count="12">
    <mergeCell ref="A2:E2"/>
    <mergeCell ref="A5:N5"/>
    <mergeCell ref="A9:D9"/>
    <mergeCell ref="K7:N7"/>
    <mergeCell ref="A7:A8"/>
    <mergeCell ref="C7:C8"/>
    <mergeCell ref="D7:D8"/>
    <mergeCell ref="E7:E8"/>
    <mergeCell ref="F7:F8"/>
    <mergeCell ref="G7:I7"/>
    <mergeCell ref="A3:E3"/>
    <mergeCell ref="J7:J8"/>
  </mergeCells>
  <pageMargins left="0.35" right="0.2" top="0.25" bottom="0.25" header="0.3" footer="0.3"/>
  <pageSetup paperSize="9" scale="79" fitToHeight="0" orientation="landscape" r:id="rId1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Phương án thuê TMDV</vt:lpstr>
      <vt:lpstr>TỔNG HỢP THUÊ ĐẤT, NHÀ</vt:lpstr>
      <vt:lpstr>'Phương án thuê TMDV'!Print_Area</vt:lpstr>
      <vt:lpstr>'TỔNG HỢP THUÊ ĐẤT, NHÀ'!Print_Area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Võ Tá Tĩnh</dc:creator>
  <cp:lastModifiedBy>PHU HUNG</cp:lastModifiedBy>
  <cp:lastPrinted>2026-05-20T09:17:56Z</cp:lastPrinted>
  <dcterms:created xsi:type="dcterms:W3CDTF">2015-06-05T18:17:20Z</dcterms:created>
  <dcterms:modified xsi:type="dcterms:W3CDTF">2026-05-22T09:56:40Z</dcterms:modified>
</cp:coreProperties>
</file>